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360" yWindow="90" windowWidth="17235" windowHeight="9495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H21" i="1" l="1"/>
  <c r="H20" i="1"/>
  <c r="H19" i="1"/>
  <c r="H18" i="1"/>
  <c r="H17" i="1"/>
  <c r="H13" i="1"/>
  <c r="H12" i="1"/>
  <c r="H11" i="1"/>
  <c r="H10" i="1"/>
  <c r="H9" i="1"/>
  <c r="H8" i="1"/>
  <c r="H7" i="1"/>
  <c r="D21" i="1"/>
  <c r="I21" i="1" s="1"/>
  <c r="D20" i="1"/>
  <c r="D19" i="1"/>
  <c r="D18" i="1"/>
  <c r="F18" i="1" s="1"/>
  <c r="D17" i="1"/>
  <c r="I17" i="1" s="1"/>
  <c r="D13" i="1"/>
  <c r="I13" i="1" s="1"/>
  <c r="D12" i="1"/>
  <c r="I12" i="1" s="1"/>
  <c r="D11" i="1"/>
  <c r="I11" i="1" s="1"/>
  <c r="D10" i="1"/>
  <c r="I10" i="1" s="1"/>
  <c r="D9" i="1"/>
  <c r="I9" i="1" s="1"/>
  <c r="D8" i="1"/>
  <c r="I8" i="1" s="1"/>
  <c r="D7" i="1"/>
  <c r="F8" i="1" l="1"/>
  <c r="F10" i="1"/>
  <c r="I19" i="1"/>
  <c r="I20" i="1"/>
  <c r="F20" i="1"/>
  <c r="I7" i="1"/>
  <c r="I15" i="1" s="1"/>
  <c r="F12" i="1"/>
  <c r="I18" i="1"/>
  <c r="I23" i="1" s="1"/>
  <c r="G7" i="1"/>
  <c r="F7" i="1"/>
  <c r="G8" i="1"/>
  <c r="F9" i="1"/>
  <c r="G10" i="1"/>
  <c r="F11" i="1"/>
  <c r="G12" i="1"/>
  <c r="F13" i="1"/>
  <c r="F17" i="1"/>
  <c r="G18" i="1"/>
  <c r="F19" i="1"/>
  <c r="G20" i="1"/>
  <c r="F21" i="1"/>
  <c r="G9" i="1"/>
  <c r="G11" i="1"/>
  <c r="G13" i="1"/>
  <c r="G17" i="1"/>
  <c r="G19" i="1"/>
  <c r="G21" i="1"/>
  <c r="F15" i="1" l="1"/>
  <c r="F25" i="1" s="1"/>
  <c r="F23" i="1"/>
  <c r="I25" i="1"/>
  <c r="G23" i="1"/>
  <c r="G15" i="1"/>
  <c r="G25" i="1" s="1"/>
</calcChain>
</file>

<file path=xl/comments1.xml><?xml version="1.0" encoding="utf-8"?>
<comments xmlns="http://schemas.openxmlformats.org/spreadsheetml/2006/main">
  <authors>
    <author>Ron Krupa</author>
  </authors>
  <commentList>
    <comment ref="C2" authorId="0" shapeId="0">
      <text>
        <r>
          <rPr>
            <b/>
            <sz val="8"/>
            <color rgb="FF000000"/>
            <rFont val="Tahoma"/>
            <family val="2"/>
          </rPr>
          <t>Enter the month into this cell</t>
        </r>
      </text>
    </comment>
  </commentList>
</comments>
</file>

<file path=xl/sharedStrings.xml><?xml version="1.0" encoding="utf-8"?>
<sst xmlns="http://schemas.openxmlformats.org/spreadsheetml/2006/main" count="40" uniqueCount="39">
  <si>
    <t>Alpheius Global Enterprises</t>
  </si>
  <si>
    <t>Shop Sales for Month of:</t>
  </si>
  <si>
    <t>Catalogue No</t>
  </si>
  <si>
    <t>Model</t>
  </si>
  <si>
    <t xml:space="preserve">Wholesale </t>
  </si>
  <si>
    <t>Sale Price</t>
  </si>
  <si>
    <t>Units Sold</t>
  </si>
  <si>
    <t>Gross Profit</t>
  </si>
  <si>
    <t>Net Profit</t>
  </si>
  <si>
    <t>Projected Sales</t>
  </si>
  <si>
    <t>Projected Net Profit</t>
  </si>
  <si>
    <t>Communications</t>
  </si>
  <si>
    <t>TEL00001</t>
  </si>
  <si>
    <t>World Communicator 223</t>
  </si>
  <si>
    <t>TEL00002</t>
  </si>
  <si>
    <t>Planet Tamer 34e</t>
  </si>
  <si>
    <t>TEL00003</t>
  </si>
  <si>
    <t>Master Communicator 10 Plus</t>
  </si>
  <si>
    <t>TEL00005</t>
  </si>
  <si>
    <t>TEL00006</t>
  </si>
  <si>
    <t>TEL00007</t>
  </si>
  <si>
    <t>TEL00008</t>
  </si>
  <si>
    <t>Sub Total:</t>
  </si>
  <si>
    <t>Electronics</t>
  </si>
  <si>
    <t>ELEC00001</t>
  </si>
  <si>
    <t>Home View 260</t>
  </si>
  <si>
    <t>ELEC00002</t>
  </si>
  <si>
    <t>Home View 360</t>
  </si>
  <si>
    <t>ELEC00005</t>
  </si>
  <si>
    <t>BroadBand 15</t>
  </si>
  <si>
    <t>ELEC00006</t>
  </si>
  <si>
    <t>BroadBand 16</t>
  </si>
  <si>
    <t>ELEC00007</t>
  </si>
  <si>
    <t>BroadBand 17</t>
  </si>
  <si>
    <t>Grand Total</t>
  </si>
  <si>
    <t>GR 514</t>
  </si>
  <si>
    <t>GR 515</t>
  </si>
  <si>
    <t>GR 516</t>
  </si>
  <si>
    <t>GR 517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</si>
</sst>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339966"/>
      <name val="Cambria"/>
      <family val="1"/>
    </font>
    <font>
      <sz val="11"/>
      <color theme="1"/>
      <name val="Calibri"/>
      <family val="2"/>
    </font>
    <font>
      <b/>
      <sz val="14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8"/>
      <color rgb="FF000000"/>
      <name val="Tahom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9" fontId="3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3" fillId="0" borderId="1" xfId="0" applyFont="1" applyBorder="1"/>
    <xf numFmtId="43" fontId="3" fillId="0" borderId="0" xfId="1" applyFont="1"/>
    <xf numFmtId="0" fontId="3" fillId="0" borderId="0" xfId="0" applyFont="1" applyAlignment="1">
      <alignment horizontal="center"/>
    </xf>
    <xf numFmtId="4" fontId="3" fillId="0" borderId="0" xfId="0" applyNumberFormat="1" applyFont="1"/>
    <xf numFmtId="0" fontId="3" fillId="0" borderId="1" xfId="0" applyFont="1" applyBorder="1" applyAlignment="1">
      <alignment horizontal="center"/>
    </xf>
    <xf numFmtId="43" fontId="3" fillId="0" borderId="0" xfId="0" applyNumberFormat="1" applyFont="1"/>
    <xf numFmtId="43" fontId="5" fillId="0" borderId="0" xfId="1" applyFont="1"/>
    <xf numFmtId="4" fontId="6" fillId="0" borderId="2" xfId="0" applyNumberFormat="1" applyFont="1" applyBorder="1"/>
    <xf numFmtId="4" fontId="6" fillId="0" borderId="1" xfId="0" applyNumberFormat="1" applyFont="1" applyBorder="1" applyAlignment="1">
      <alignment horizontal="center"/>
    </xf>
    <xf numFmtId="43" fontId="3" fillId="0" borderId="2" xfId="0" applyNumberFormat="1" applyFont="1" applyBorder="1"/>
    <xf numFmtId="4" fontId="3" fillId="0" borderId="2" xfId="0" applyNumberFormat="1" applyFont="1" applyBorder="1"/>
    <xf numFmtId="4" fontId="6" fillId="0" borderId="3" xfId="0" applyNumberFormat="1" applyFont="1" applyBorder="1"/>
    <xf numFmtId="4" fontId="6" fillId="0" borderId="0" xfId="0" applyNumberFormat="1" applyFont="1" applyBorder="1"/>
    <xf numFmtId="0" fontId="3" fillId="0" borderId="4" xfId="0" applyFont="1" applyBorder="1"/>
    <xf numFmtId="0" fontId="3" fillId="0" borderId="0" xfId="0" applyFont="1" applyBorder="1"/>
    <xf numFmtId="4" fontId="3" fillId="0" borderId="5" xfId="0" applyNumberFormat="1" applyFont="1" applyBorder="1"/>
    <xf numFmtId="4" fontId="3" fillId="0" borderId="6" xfId="0" applyNumberFormat="1" applyFont="1" applyBorder="1"/>
    <xf numFmtId="4" fontId="3" fillId="0" borderId="0" xfId="0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6"/>
  <sheetViews>
    <sheetView tabSelected="1" workbookViewId="0">
      <selection activeCell="B1" sqref="B1"/>
    </sheetView>
  </sheetViews>
  <sheetFormatPr defaultRowHeight="15" x14ac:dyDescent="0.25"/>
  <cols>
    <col min="1" max="1" width="17.28515625" customWidth="1"/>
    <col min="2" max="2" width="27.7109375" bestFit="1" customWidth="1"/>
    <col min="3" max="3" width="11.140625" bestFit="1" customWidth="1"/>
    <col min="4" max="4" width="10.42578125" bestFit="1" customWidth="1"/>
    <col min="5" max="5" width="11.7109375" bestFit="1" customWidth="1"/>
    <col min="6" max="6" width="11.42578125" bestFit="1" customWidth="1"/>
    <col min="7" max="7" width="9.7109375" bestFit="1" customWidth="1"/>
    <col min="8" max="8" width="12.140625" customWidth="1"/>
    <col min="9" max="9" width="13.42578125" bestFit="1" customWidth="1"/>
  </cols>
  <sheetData>
    <row r="1" spans="1:9" ht="20.25" x14ac:dyDescent="0.3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8.75" x14ac:dyDescent="0.3">
      <c r="A2" s="3" t="s">
        <v>1</v>
      </c>
      <c r="B2" s="2"/>
      <c r="C2" s="2"/>
      <c r="D2" s="4">
        <v>0.1</v>
      </c>
      <c r="E2" s="4">
        <v>0.05</v>
      </c>
      <c r="F2" s="2"/>
      <c r="G2" s="2"/>
      <c r="H2" s="2"/>
      <c r="I2" s="2"/>
    </row>
    <row r="3" spans="1:9" x14ac:dyDescent="0.25">
      <c r="A3" s="2"/>
      <c r="B3" s="2"/>
      <c r="C3" s="2"/>
      <c r="D3" s="2"/>
      <c r="E3" s="2"/>
      <c r="F3" s="2"/>
      <c r="G3" s="2"/>
      <c r="H3" s="2"/>
      <c r="I3" s="2"/>
    </row>
    <row r="4" spans="1:9" ht="30" x14ac:dyDescent="0.25">
      <c r="A4" s="5" t="s">
        <v>2</v>
      </c>
      <c r="B4" s="5" t="s">
        <v>3</v>
      </c>
      <c r="C4" s="6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8" t="s">
        <v>9</v>
      </c>
      <c r="I4" s="9" t="s">
        <v>10</v>
      </c>
    </row>
    <row r="5" spans="1:9" x14ac:dyDescent="0.25">
      <c r="A5" s="10"/>
      <c r="B5" s="10"/>
      <c r="C5" s="11"/>
      <c r="D5" s="11"/>
      <c r="E5" s="11"/>
      <c r="F5" s="11"/>
      <c r="G5" s="11"/>
      <c r="H5" s="12"/>
      <c r="I5" s="2"/>
    </row>
    <row r="6" spans="1:9" x14ac:dyDescent="0.25">
      <c r="A6" s="5" t="s">
        <v>11</v>
      </c>
      <c r="B6" s="10"/>
      <c r="C6" s="11"/>
      <c r="D6" s="11"/>
      <c r="E6" s="11"/>
      <c r="F6" s="11"/>
      <c r="G6" s="11"/>
      <c r="H6" s="12"/>
      <c r="I6" s="2"/>
    </row>
    <row r="7" spans="1:9" x14ac:dyDescent="0.25">
      <c r="A7" s="2" t="s">
        <v>12</v>
      </c>
      <c r="B7" s="2" t="s">
        <v>13</v>
      </c>
      <c r="C7" s="13">
        <v>56.77</v>
      </c>
      <c r="D7" s="13">
        <f>ROUNDUP(C7+C7*45%,0)</f>
        <v>83</v>
      </c>
      <c r="E7" s="14">
        <v>15</v>
      </c>
      <c r="F7" s="15">
        <f t="shared" ref="F7:F13" si="0">D7*E7</f>
        <v>1245</v>
      </c>
      <c r="G7" s="15">
        <f t="shared" ref="G7:G13" si="1">(D7-C7)*E7</f>
        <v>393.44999999999993</v>
      </c>
      <c r="H7" s="16">
        <f t="shared" ref="H7:H13" si="2">INT(E7+(E7*$E$2))</f>
        <v>15</v>
      </c>
      <c r="I7" s="17">
        <f>(D7-C7)*H7</f>
        <v>393.44999999999993</v>
      </c>
    </row>
    <row r="8" spans="1:9" x14ac:dyDescent="0.25">
      <c r="A8" s="2" t="s">
        <v>14</v>
      </c>
      <c r="B8" s="2" t="s">
        <v>15</v>
      </c>
      <c r="C8" s="13">
        <v>122.5</v>
      </c>
      <c r="D8" s="13">
        <f t="shared" ref="D8:D13" si="3">ROUNDUP(C8+C8*45%,0)</f>
        <v>178</v>
      </c>
      <c r="E8" s="14">
        <v>12</v>
      </c>
      <c r="F8" s="15">
        <f t="shared" si="0"/>
        <v>2136</v>
      </c>
      <c r="G8" s="15">
        <f t="shared" si="1"/>
        <v>666</v>
      </c>
      <c r="H8" s="16">
        <f t="shared" si="2"/>
        <v>12</v>
      </c>
      <c r="I8" s="17">
        <f t="shared" ref="I8:I13" si="4">(D8-C8)*H8</f>
        <v>666</v>
      </c>
    </row>
    <row r="9" spans="1:9" x14ac:dyDescent="0.25">
      <c r="A9" s="2" t="s">
        <v>16</v>
      </c>
      <c r="B9" s="2" t="s">
        <v>17</v>
      </c>
      <c r="C9" s="13">
        <v>677.99</v>
      </c>
      <c r="D9" s="13">
        <f t="shared" si="3"/>
        <v>984</v>
      </c>
      <c r="E9" s="14">
        <v>11</v>
      </c>
      <c r="F9" s="15">
        <f t="shared" si="0"/>
        <v>10824</v>
      </c>
      <c r="G9" s="15">
        <f t="shared" si="1"/>
        <v>3366.1099999999997</v>
      </c>
      <c r="H9" s="16">
        <f t="shared" si="2"/>
        <v>11</v>
      </c>
      <c r="I9" s="17">
        <f t="shared" si="4"/>
        <v>3366.1099999999997</v>
      </c>
    </row>
    <row r="10" spans="1:9" x14ac:dyDescent="0.25">
      <c r="A10" s="2" t="s">
        <v>18</v>
      </c>
      <c r="B10" s="2" t="s">
        <v>35</v>
      </c>
      <c r="C10" s="13">
        <v>76</v>
      </c>
      <c r="D10" s="13">
        <f t="shared" si="3"/>
        <v>111</v>
      </c>
      <c r="E10" s="14">
        <v>34</v>
      </c>
      <c r="F10" s="15">
        <f t="shared" si="0"/>
        <v>3774</v>
      </c>
      <c r="G10" s="15">
        <f t="shared" si="1"/>
        <v>1190</v>
      </c>
      <c r="H10" s="16">
        <f t="shared" si="2"/>
        <v>35</v>
      </c>
      <c r="I10" s="17">
        <f t="shared" si="4"/>
        <v>1225</v>
      </c>
    </row>
    <row r="11" spans="1:9" x14ac:dyDescent="0.25">
      <c r="A11" s="2" t="s">
        <v>19</v>
      </c>
      <c r="B11" s="2" t="s">
        <v>36</v>
      </c>
      <c r="C11" s="13">
        <v>144.55000000000001</v>
      </c>
      <c r="D11" s="13">
        <f t="shared" si="3"/>
        <v>210</v>
      </c>
      <c r="E11" s="14">
        <v>56</v>
      </c>
      <c r="F11" s="15">
        <f t="shared" si="0"/>
        <v>11760</v>
      </c>
      <c r="G11" s="15">
        <f t="shared" si="1"/>
        <v>3665.1999999999994</v>
      </c>
      <c r="H11" s="16">
        <f t="shared" si="2"/>
        <v>58</v>
      </c>
      <c r="I11" s="17">
        <f t="shared" si="4"/>
        <v>3796.0999999999995</v>
      </c>
    </row>
    <row r="12" spans="1:9" x14ac:dyDescent="0.25">
      <c r="A12" s="2" t="s">
        <v>20</v>
      </c>
      <c r="B12" s="2" t="s">
        <v>37</v>
      </c>
      <c r="C12" s="13">
        <v>455.5</v>
      </c>
      <c r="D12" s="13">
        <f t="shared" si="3"/>
        <v>661</v>
      </c>
      <c r="E12" s="14">
        <v>43</v>
      </c>
      <c r="F12" s="15">
        <f t="shared" si="0"/>
        <v>28423</v>
      </c>
      <c r="G12" s="15">
        <f t="shared" si="1"/>
        <v>8836.5</v>
      </c>
      <c r="H12" s="16">
        <f t="shared" si="2"/>
        <v>45</v>
      </c>
      <c r="I12" s="17">
        <f t="shared" si="4"/>
        <v>9247.5</v>
      </c>
    </row>
    <row r="13" spans="1:9" x14ac:dyDescent="0.25">
      <c r="A13" s="2" t="s">
        <v>21</v>
      </c>
      <c r="B13" s="2" t="s">
        <v>38</v>
      </c>
      <c r="C13" s="13">
        <v>566.78</v>
      </c>
      <c r="D13" s="13">
        <f t="shared" si="3"/>
        <v>822</v>
      </c>
      <c r="E13" s="14">
        <v>22</v>
      </c>
      <c r="F13" s="15">
        <f t="shared" si="0"/>
        <v>18084</v>
      </c>
      <c r="G13" s="15">
        <f t="shared" si="1"/>
        <v>5614.84</v>
      </c>
      <c r="H13" s="16">
        <f t="shared" si="2"/>
        <v>23</v>
      </c>
      <c r="I13" s="17">
        <f t="shared" si="4"/>
        <v>5870.06</v>
      </c>
    </row>
    <row r="14" spans="1:9" x14ac:dyDescent="0.25">
      <c r="A14" s="2"/>
      <c r="B14" s="2"/>
      <c r="C14" s="13"/>
      <c r="D14" s="13"/>
      <c r="E14" s="2"/>
      <c r="F14" s="2"/>
      <c r="G14" s="15"/>
      <c r="H14" s="16"/>
      <c r="I14" s="2"/>
    </row>
    <row r="15" spans="1:9" x14ac:dyDescent="0.25">
      <c r="A15" s="2"/>
      <c r="B15" s="2"/>
      <c r="C15" s="13"/>
      <c r="D15" s="2"/>
      <c r="E15" s="18" t="s">
        <v>22</v>
      </c>
      <c r="F15" s="19">
        <f>AVERAGE(F7:F13)</f>
        <v>10892.285714285714</v>
      </c>
      <c r="G15" s="19">
        <f>SUM(G7:G13)</f>
        <v>23732.1</v>
      </c>
      <c r="H15" s="20"/>
      <c r="I15" s="21">
        <f>SUM(I7:I14)</f>
        <v>24564.22</v>
      </c>
    </row>
    <row r="16" spans="1:9" x14ac:dyDescent="0.25">
      <c r="A16" s="5" t="s">
        <v>23</v>
      </c>
      <c r="B16" s="2"/>
      <c r="C16" s="13"/>
      <c r="D16" s="13"/>
      <c r="E16" s="2"/>
      <c r="F16" s="2"/>
      <c r="G16" s="15"/>
      <c r="H16" s="16"/>
      <c r="I16" s="2"/>
    </row>
    <row r="17" spans="1:9" x14ac:dyDescent="0.25">
      <c r="A17" s="2" t="s">
        <v>24</v>
      </c>
      <c r="B17" s="2" t="s">
        <v>25</v>
      </c>
      <c r="C17" s="13">
        <v>12.5</v>
      </c>
      <c r="D17" s="13">
        <f>ROUNDUP(C17+C17*45%,0)</f>
        <v>19</v>
      </c>
      <c r="E17" s="14">
        <v>125</v>
      </c>
      <c r="F17" s="15">
        <f>D17*E17</f>
        <v>2375</v>
      </c>
      <c r="G17" s="15">
        <f>(D17-C17)*E17</f>
        <v>812.5</v>
      </c>
      <c r="H17" s="16">
        <f>INT(E17+(E17*$E$2))</f>
        <v>131</v>
      </c>
      <c r="I17" s="17">
        <f>(D17-C17)*H17</f>
        <v>851.5</v>
      </c>
    </row>
    <row r="18" spans="1:9" x14ac:dyDescent="0.25">
      <c r="A18" s="2" t="s">
        <v>26</v>
      </c>
      <c r="B18" s="2" t="s">
        <v>27</v>
      </c>
      <c r="C18" s="13">
        <v>34.5</v>
      </c>
      <c r="D18" s="13">
        <f>ROUNDUP(C18+C18*45%,0)</f>
        <v>51</v>
      </c>
      <c r="E18" s="14">
        <v>344</v>
      </c>
      <c r="F18" s="15">
        <f>D18*E18</f>
        <v>17544</v>
      </c>
      <c r="G18" s="15">
        <f>(D18-C18)*E18</f>
        <v>5676</v>
      </c>
      <c r="H18" s="16">
        <f>INT(E18+(E18*$E$2))</f>
        <v>361</v>
      </c>
      <c r="I18" s="17">
        <f>(D18-C18)*H18</f>
        <v>5956.5</v>
      </c>
    </row>
    <row r="19" spans="1:9" x14ac:dyDescent="0.25">
      <c r="A19" s="2" t="s">
        <v>28</v>
      </c>
      <c r="B19" s="2" t="s">
        <v>29</v>
      </c>
      <c r="C19" s="13">
        <v>133.5</v>
      </c>
      <c r="D19" s="13">
        <f>ROUNDUP(C19+C19*45%,0)</f>
        <v>194</v>
      </c>
      <c r="E19" s="14">
        <v>28</v>
      </c>
      <c r="F19" s="15">
        <f>D19*E19</f>
        <v>5432</v>
      </c>
      <c r="G19" s="15">
        <f>(D19-C19)*E19</f>
        <v>1694</v>
      </c>
      <c r="H19" s="16">
        <f>INT(E19+(E19*$E$2))</f>
        <v>29</v>
      </c>
      <c r="I19" s="17">
        <f>(D19-C19)*H19</f>
        <v>1754.5</v>
      </c>
    </row>
    <row r="20" spans="1:9" x14ac:dyDescent="0.25">
      <c r="A20" s="2" t="s">
        <v>30</v>
      </c>
      <c r="B20" s="2" t="s">
        <v>31</v>
      </c>
      <c r="C20" s="13">
        <v>233.5</v>
      </c>
      <c r="D20" s="13">
        <f>ROUNDUP(C20+C20*45%,0)</f>
        <v>339</v>
      </c>
      <c r="E20" s="14">
        <v>32</v>
      </c>
      <c r="F20" s="15">
        <f>D20*E20</f>
        <v>10848</v>
      </c>
      <c r="G20" s="15">
        <f>(D20-C20)*E20</f>
        <v>3376</v>
      </c>
      <c r="H20" s="16">
        <f>INT(E20+(E20*$E$2))</f>
        <v>33</v>
      </c>
      <c r="I20" s="17">
        <f>(D20-C20)*H20</f>
        <v>3481.5</v>
      </c>
    </row>
    <row r="21" spans="1:9" x14ac:dyDescent="0.25">
      <c r="A21" s="2" t="s">
        <v>32</v>
      </c>
      <c r="B21" s="2" t="s">
        <v>33</v>
      </c>
      <c r="C21" s="13">
        <v>44.5</v>
      </c>
      <c r="D21" s="13">
        <f>ROUNDUP(C21+C21*45%,0)</f>
        <v>65</v>
      </c>
      <c r="E21" s="14">
        <v>65</v>
      </c>
      <c r="F21" s="15">
        <f>D21*E21</f>
        <v>4225</v>
      </c>
      <c r="G21" s="15">
        <f>(D21-C21)*E21</f>
        <v>1332.5</v>
      </c>
      <c r="H21" s="16">
        <f>INT(E21+(E21*$E$2))</f>
        <v>68</v>
      </c>
      <c r="I21" s="17">
        <f>(D21-C21)*H21</f>
        <v>1394</v>
      </c>
    </row>
    <row r="22" spans="1:9" x14ac:dyDescent="0.25">
      <c r="A22" s="2"/>
      <c r="B22" s="2"/>
      <c r="C22" s="2"/>
      <c r="D22" s="2"/>
      <c r="E22" s="2"/>
      <c r="F22" s="2"/>
      <c r="G22" s="2"/>
      <c r="H22" s="12"/>
      <c r="I22" s="2"/>
    </row>
    <row r="23" spans="1:9" x14ac:dyDescent="0.25">
      <c r="A23" s="2"/>
      <c r="B23" s="2"/>
      <c r="C23" s="2"/>
      <c r="D23" s="2"/>
      <c r="E23" s="18" t="s">
        <v>22</v>
      </c>
      <c r="F23" s="22">
        <f>AVERAGE(F17:F21)</f>
        <v>8084.8</v>
      </c>
      <c r="G23" s="23">
        <f>SUM(G17:G21)</f>
        <v>12891</v>
      </c>
      <c r="H23" s="24"/>
      <c r="I23" s="21">
        <f>SUM(I17:I22)</f>
        <v>13438</v>
      </c>
    </row>
    <row r="24" spans="1:9" x14ac:dyDescent="0.25">
      <c r="A24" s="2"/>
      <c r="B24" s="2"/>
      <c r="C24" s="2"/>
      <c r="D24" s="2"/>
      <c r="E24" s="10"/>
      <c r="F24" s="2"/>
      <c r="G24" s="25"/>
      <c r="H24" s="26"/>
      <c r="I24" s="2"/>
    </row>
    <row r="25" spans="1:9" ht="15.75" thickBot="1" x14ac:dyDescent="0.3">
      <c r="A25" s="2"/>
      <c r="B25" s="2"/>
      <c r="C25" s="2"/>
      <c r="D25" s="2"/>
      <c r="E25" s="5" t="s">
        <v>34</v>
      </c>
      <c r="F25" s="27">
        <f>AVERAGE(F15,F23)</f>
        <v>9488.5428571428565</v>
      </c>
      <c r="G25" s="28">
        <f>SUM(G15,G23)</f>
        <v>36623.1</v>
      </c>
      <c r="H25" s="29"/>
      <c r="I25" s="27">
        <f>SUM(I15,I23)</f>
        <v>38002.22</v>
      </c>
    </row>
    <row r="26" spans="1:9" ht="15.75" thickTop="1" x14ac:dyDescent="0.25">
      <c r="A26" s="2"/>
      <c r="B26" s="2"/>
      <c r="C26" s="2"/>
      <c r="D26" s="2"/>
      <c r="E26" s="2"/>
      <c r="F26" s="2"/>
      <c r="G26" s="2"/>
      <c r="H26" s="2"/>
      <c r="I26" s="2"/>
    </row>
  </sheetData>
  <pageMargins left="0.7" right="0.7" top="0.75" bottom="0.75" header="0.3" footer="0.3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Alison Koster</cp:lastModifiedBy>
  <dcterms:created xsi:type="dcterms:W3CDTF">2010-06-28T02:22:17Z</dcterms:created>
  <dcterms:modified xsi:type="dcterms:W3CDTF">2015-11-11T04:26:48Z</dcterms:modified>
</cp:coreProperties>
</file>